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ezzano\Desktop\"/>
    </mc:Choice>
  </mc:AlternateContent>
  <xr:revisionPtr revIDLastSave="0" documentId="13_ncr:1_{C5C6B78A-6975-476F-BB0F-EE875AAA7C9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13" i="1"/>
  <c r="F13" i="1"/>
  <c r="E13" i="1"/>
  <c r="D13" i="1"/>
  <c r="F9" i="1"/>
  <c r="G8" i="1"/>
  <c r="F8" i="1"/>
  <c r="E8" i="1"/>
  <c r="D8" i="1"/>
  <c r="C8" i="1"/>
  <c r="G7" i="1"/>
  <c r="E7" i="1"/>
  <c r="D7" i="1"/>
  <c r="C7" i="1"/>
  <c r="G6" i="1"/>
  <c r="F6" i="1"/>
  <c r="E6" i="1"/>
  <c r="D6" i="1"/>
  <c r="C6" i="1"/>
  <c r="H7" i="1"/>
  <c r="F7" i="1"/>
  <c r="C13" i="1"/>
  <c r="H8" i="1"/>
  <c r="H6" i="1"/>
  <c r="E11" i="1"/>
  <c r="E9" i="1"/>
  <c r="G11" i="1"/>
  <c r="H11" i="1" s="1"/>
  <c r="D11" i="1"/>
  <c r="F11" i="1"/>
  <c r="C11" i="1"/>
  <c r="H9" i="1"/>
  <c r="F12" i="1"/>
  <c r="H12" i="1"/>
  <c r="H10" i="1"/>
  <c r="F10" i="1"/>
  <c r="E10" i="1"/>
  <c r="H13" i="1" l="1"/>
  <c r="H14" i="1"/>
  <c r="D15" i="1"/>
  <c r="G15" i="1"/>
  <c r="E12" i="1"/>
  <c r="C15" i="1"/>
  <c r="H15" i="1" l="1"/>
  <c r="E15" i="1"/>
  <c r="F15" i="1"/>
</calcChain>
</file>

<file path=xl/sharedStrings.xml><?xml version="1.0" encoding="utf-8"?>
<sst xmlns="http://schemas.openxmlformats.org/spreadsheetml/2006/main" count="18" uniqueCount="18">
  <si>
    <t xml:space="preserve">Direzioni </t>
  </si>
  <si>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</si>
  <si>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</si>
  <si>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</si>
  <si>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</si>
  <si>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TOTALE GIORNI ASSENZA AL NETTO FERIE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</si>
  <si>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</si>
  <si>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</si>
  <si>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</si>
  <si>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</si>
  <si>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</si>
  <si>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</si>
  <si>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>DIREZIONE DEMANIO PER IL  NORD SARDEGNA DDN</t>
  </si>
  <si>
    <t>DIREZIONE DEMANIO PER IL SUD SARDEGNA DDS</t>
  </si>
  <si>
    <t>DIREZIONE OCCUPAZIONE E IMPRESA                                             DOI</t>
  </si>
  <si>
    <t>DIREZIONE SECURITY PORTUALE                                      DSP</t>
  </si>
  <si>
    <t xml:space="preserve"> AUTORITA' DI SISTEMA PORTUALE DEL MARE DI SARDEGNA                                                                                                INDICE DI ASSENZA PERSONALE DIPENDENTE            
- 1° TRIMESTRE 2024 - </t>
  </si>
  <si>
    <t>TOTALE  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</si>
</sst>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164" fontId="3" fillId="2" borderId="8" xfId="1" applyFont="1" applyFill="1" applyBorder="1" applyAlignment="1">
      <alignment horizontal="center" vertical="center" wrapText="1"/>
    </xf>
    <xf numFmtId="164" fontId="3" fillId="2" borderId="9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4" fillId="0" borderId="0" xfId="1" applyFont="1" applyAlignment="1">
      <alignment horizontal="center"/>
    </xf>
    <xf numFmtId="164" fontId="1" fillId="0" borderId="0" xfId="1"/>
    <xf numFmtId="0" fontId="0" fillId="3" borderId="0" xfId="0" applyFill="1"/>
    <xf numFmtId="167" fontId="0" fillId="0" borderId="0" xfId="0" applyNumberFormat="1"/>
    <xf numFmtId="164" fontId="2" fillId="2" borderId="1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vertical="center" wrapText="1"/>
    </xf>
    <xf numFmtId="164" fontId="3" fillId="0" borderId="6" xfId="1" applyFont="1" applyFill="1" applyBorder="1" applyAlignment="1">
      <alignment vertical="center" wrapText="1"/>
    </xf>
    <xf numFmtId="164" fontId="3" fillId="0" borderId="7" xfId="1" applyFont="1" applyFill="1" applyBorder="1" applyAlignment="1">
      <alignment vertical="center" wrapText="1"/>
    </xf>
    <xf numFmtId="164" fontId="3" fillId="0" borderId="9" xfId="1" applyFont="1" applyFill="1" applyBorder="1" applyAlignment="1">
      <alignment vertical="center"/>
    </xf>
    <xf numFmtId="164" fontId="3" fillId="0" borderId="9" xfId="1" applyFont="1" applyFill="1" applyBorder="1" applyAlignment="1">
      <alignment vertical="center" wrapText="1"/>
    </xf>
    <xf numFmtId="164" fontId="3" fillId="0" borderId="10" xfId="1" applyFont="1" applyFill="1" applyBorder="1" applyAlignment="1">
      <alignment vertical="center"/>
    </xf>
    <xf numFmtId="164" fontId="3" fillId="0" borderId="11" xfId="1" applyFont="1" applyFill="1" applyBorder="1" applyAlignment="1">
      <alignment vertical="center"/>
    </xf>
    <xf numFmtId="164" fontId="3" fillId="0" borderId="12" xfId="1" applyFont="1" applyFill="1" applyBorder="1" applyAlignment="1">
      <alignment vertical="center"/>
    </xf>
    <xf numFmtId="168" fontId="3" fillId="0" borderId="9" xfId="1" applyNumberFormat="1" applyFont="1" applyFill="1" applyBorder="1" applyAlignment="1">
      <alignment vertical="center" wrapText="1"/>
    </xf>
    <xf numFmtId="164" fontId="3" fillId="5" borderId="9" xfId="1" applyFont="1" applyFill="1" applyBorder="1" applyAlignment="1">
      <alignment vertical="center" wrapText="1"/>
    </xf>
    <xf numFmtId="164" fontId="3" fillId="4" borderId="9" xfId="1" applyFont="1" applyFill="1" applyBorder="1" applyAlignment="1">
      <alignment vertical="center" wrapText="1"/>
    </xf>
    <xf numFmtId="164" fontId="3" fillId="0" borderId="6" xfId="1" applyFont="1" applyFill="1" applyBorder="1" applyAlignment="1">
      <alignment vertical="center"/>
    </xf>
    <xf numFmtId="164" fontId="3" fillId="2" borderId="13" xfId="1" applyFont="1" applyFill="1" applyBorder="1" applyAlignment="1">
      <alignment vertical="center"/>
    </xf>
    <xf numFmtId="164" fontId="3" fillId="2" borderId="14" xfId="1" applyFont="1" applyFill="1" applyBorder="1" applyAlignment="1">
      <alignment vertical="center"/>
    </xf>
    <xf numFmtId="164" fontId="3" fillId="2" borderId="15" xfId="1" applyFont="1" applyFill="1" applyBorder="1" applyAlignment="1">
      <alignment vertical="center" wrapText="1"/>
    </xf>
    <xf numFmtId="164" fontId="3" fillId="2" borderId="15" xfId="1" applyFont="1" applyFill="1" applyBorder="1" applyAlignment="1">
      <alignment vertical="center"/>
    </xf>
    <xf numFmtId="164" fontId="3" fillId="2" borderId="9" xfId="1" applyFont="1" applyFill="1" applyBorder="1" applyAlignment="1">
      <alignment vertical="center" wrapText="1"/>
    </xf>
    <xf numFmtId="0" fontId="0" fillId="0" borderId="0" xfId="0" applyAlignment="1"/>
    <xf numFmtId="164" fontId="3" fillId="2" borderId="3" xfId="1" applyFont="1" applyFill="1" applyBorder="1" applyAlignment="1">
      <alignment vertical="center" wrapText="1"/>
    </xf>
    <xf numFmtId="164" fontId="3" fillId="2" borderId="4" xfId="1" applyFont="1" applyFill="1" applyBorder="1" applyAlignment="1">
      <alignment vertical="center" wrapText="1"/>
    </xf>
    <xf numFmtId="164" fontId="3" fillId="0" borderId="0" xfId="1" applyFont="1" applyFill="1" applyAlignment="1"/>
    <xf numFmtId="164" fontId="3" fillId="0" borderId="0" xfId="1" applyFont="1" applyFill="1" applyAlignment="1">
      <alignment wrapText="1"/>
    </xf>
    <xf numFmtId="164" fontId="4" fillId="0" borderId="0" xfId="1" applyFont="1" applyAlignment="1"/>
    <xf numFmtId="164" fontId="1" fillId="0" borderId="0" xfId="1" applyAlignment="1"/>
    <xf numFmtId="165" fontId="1" fillId="0" borderId="0" xfId="2" applyNumberFormat="1" applyFill="1" applyAlignment="1"/>
    <xf numFmtId="164" fontId="5" fillId="0" borderId="0" xfId="1" applyFont="1" applyFill="1" applyAlignment="1"/>
    <xf numFmtId="164" fontId="1" fillId="0" borderId="0" xfId="1" applyFill="1" applyAlignment="1"/>
    <xf numFmtId="4" fontId="6" fillId="0" borderId="0" xfId="1" applyNumberFormat="1" applyFont="1" applyFill="1" applyAlignment="1"/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8"/>
  <sheetViews>
    <sheetView tabSelected="1" zoomScale="81" zoomScaleNormal="81" workbookViewId="0">
      <selection activeCell="U6" sqref="U6"/>
    </sheetView>
  </sheetViews>
  <sheetFormatPr defaultRowHeight="15" x14ac:dyDescent="0.25"/>
  <cols>
    <col min="1" max="1" width="8.85546875" customWidth="1"/>
    <col min="2" max="2" width="25.28515625" customWidth="1"/>
    <col min="3" max="3" width="16.7109375" style="29" customWidth="1"/>
    <col min="4" max="4" width="15.140625" style="29" customWidth="1"/>
    <col min="5" max="5" width="14.140625" style="29" customWidth="1"/>
    <col min="6" max="6" width="13.28515625" style="29" customWidth="1"/>
    <col min="7" max="8" width="16.28515625" style="29" customWidth="1"/>
    <col min="9" max="9" width="8.85546875" customWidth="1"/>
    <col min="13" max="13" width="9.28515625" bestFit="1" customWidth="1"/>
  </cols>
  <sheetData>
    <row r="3" spans="1:13" ht="15.75" thickBot="1" x14ac:dyDescent="0.3"/>
    <row r="4" spans="1:13" ht="56.25" customHeight="1" x14ac:dyDescent="0.25">
      <c r="B4" s="11" t="s">
        <v>16</v>
      </c>
      <c r="C4" s="11"/>
      <c r="D4" s="11"/>
      <c r="E4" s="11"/>
      <c r="F4" s="11"/>
      <c r="G4" s="11"/>
      <c r="H4" s="11"/>
    </row>
    <row r="5" spans="1:13" ht="64.5" customHeight="1" x14ac:dyDescent="0.25">
      <c r="B5" s="1" t="s">
        <v>0</v>
      </c>
      <c r="C5" s="30" t="s">
        <v>1</v>
      </c>
      <c r="D5" s="30" t="s">
        <v>2</v>
      </c>
      <c r="E5" s="30" t="s">
        <v>3</v>
      </c>
      <c r="F5" s="30" t="s">
        <v>4</v>
      </c>
      <c r="G5" s="30" t="s">
        <v>5</v>
      </c>
      <c r="H5" s="31" t="s">
        <v>6</v>
      </c>
    </row>
    <row r="6" spans="1:13" ht="51" customHeight="1" thickBot="1" x14ac:dyDescent="0.3">
      <c r="A6" s="9"/>
      <c r="B6" s="2" t="s">
        <v>7</v>
      </c>
      <c r="C6" s="12">
        <f>352+944</f>
        <v>1296</v>
      </c>
      <c r="D6" s="13">
        <f>38.41+29.47</f>
        <v>67.88</v>
      </c>
      <c r="E6" s="13">
        <f>C6-D6</f>
        <v>1228.1199999999999</v>
      </c>
      <c r="F6" s="13">
        <f>D6/C6*100</f>
        <v>5.2376543209876534</v>
      </c>
      <c r="G6" s="13">
        <f>9.91+12.47</f>
        <v>22.380000000000003</v>
      </c>
      <c r="H6" s="14">
        <f>G6/C6*100</f>
        <v>1.7268518518518521</v>
      </c>
    </row>
    <row r="7" spans="1:13" ht="46.5" customHeight="1" thickBot="1" x14ac:dyDescent="0.3">
      <c r="A7" s="9"/>
      <c r="B7" s="3" t="s">
        <v>8</v>
      </c>
      <c r="C7" s="15">
        <f>128+192</f>
        <v>320</v>
      </c>
      <c r="D7" s="15">
        <f>9.53+13.14</f>
        <v>22.67</v>
      </c>
      <c r="E7" s="16">
        <f>C7-D7</f>
        <v>297.33</v>
      </c>
      <c r="F7" s="16">
        <f>D7/C7*100</f>
        <v>7.0843750000000014</v>
      </c>
      <c r="G7" s="15">
        <f>1.03+4.14</f>
        <v>5.17</v>
      </c>
      <c r="H7" s="16">
        <f>G7/C7*100</f>
        <v>1.6156250000000001</v>
      </c>
      <c r="M7" s="10"/>
    </row>
    <row r="8" spans="1:13" ht="50.25" customHeight="1" thickBot="1" x14ac:dyDescent="0.3">
      <c r="B8" s="3" t="s">
        <v>9</v>
      </c>
      <c r="C8" s="17">
        <f>384+832</f>
        <v>1216</v>
      </c>
      <c r="D8" s="15">
        <f>44.24+86.55</f>
        <v>130.79</v>
      </c>
      <c r="E8" s="16">
        <f>C8-D8</f>
        <v>1085.21</v>
      </c>
      <c r="F8" s="16">
        <f>D8/C8*100</f>
        <v>10.755756578947368</v>
      </c>
      <c r="G8" s="15">
        <f>15.24+53.55</f>
        <v>68.789999999999992</v>
      </c>
      <c r="H8" s="16">
        <f>G8/C8*100</f>
        <v>5.6570723684210522</v>
      </c>
    </row>
    <row r="9" spans="1:13" ht="42.75" customHeight="1" thickBot="1" x14ac:dyDescent="0.3">
      <c r="B9" s="3" t="s">
        <v>10</v>
      </c>
      <c r="C9" s="15">
        <v>672</v>
      </c>
      <c r="D9" s="18">
        <v>72</v>
      </c>
      <c r="E9" s="16">
        <f>C9-D9</f>
        <v>600</v>
      </c>
      <c r="F9" s="16">
        <f>D9/C9*100</f>
        <v>10.714285714285714</v>
      </c>
      <c r="G9" s="15">
        <v>46.65</v>
      </c>
      <c r="H9" s="16">
        <f t="shared" ref="H9:H14" si="0">G9/C9*100</f>
        <v>6.9419642857142865</v>
      </c>
    </row>
    <row r="10" spans="1:13" ht="42.75" customHeight="1" thickBot="1" x14ac:dyDescent="0.3">
      <c r="B10" s="3" t="s">
        <v>11</v>
      </c>
      <c r="C10" s="19">
        <v>512</v>
      </c>
      <c r="D10" s="15">
        <v>73.5</v>
      </c>
      <c r="E10" s="16">
        <f t="shared" ref="E10:E15" si="1">C10-D10</f>
        <v>438.5</v>
      </c>
      <c r="F10" s="20">
        <f t="shared" ref="F10:F15" si="2">D10/C10*100</f>
        <v>14.35546875</v>
      </c>
      <c r="G10" s="15">
        <v>40.5</v>
      </c>
      <c r="H10" s="21">
        <f t="shared" si="0"/>
        <v>7.91015625</v>
      </c>
    </row>
    <row r="11" spans="1:13" ht="51.75" customHeight="1" thickBot="1" x14ac:dyDescent="0.3">
      <c r="B11" s="3" t="s">
        <v>12</v>
      </c>
      <c r="C11" s="15">
        <f>544</f>
        <v>544</v>
      </c>
      <c r="D11" s="18">
        <f>62.67</f>
        <v>62.67</v>
      </c>
      <c r="E11" s="16">
        <f>C11-D11</f>
        <v>481.33</v>
      </c>
      <c r="F11" s="16">
        <f>D11/C11*100</f>
        <v>11.520220588235293</v>
      </c>
      <c r="G11" s="15">
        <f>38.04</f>
        <v>38.04</v>
      </c>
      <c r="H11" s="16">
        <f>G11/C11*100</f>
        <v>6.9926470588235299</v>
      </c>
    </row>
    <row r="12" spans="1:13" ht="51.75" customHeight="1" thickBot="1" x14ac:dyDescent="0.3">
      <c r="B12" s="3" t="s">
        <v>13</v>
      </c>
      <c r="C12" s="15">
        <v>592</v>
      </c>
      <c r="D12" s="18">
        <v>77.63</v>
      </c>
      <c r="E12" s="16">
        <f t="shared" si="1"/>
        <v>514.37</v>
      </c>
      <c r="F12" s="16">
        <f t="shared" si="2"/>
        <v>13.113175675675675</v>
      </c>
      <c r="G12" s="15">
        <v>50.88</v>
      </c>
      <c r="H12" s="22">
        <f t="shared" si="0"/>
        <v>8.5945945945945965</v>
      </c>
    </row>
    <row r="13" spans="1:13" ht="49.5" customHeight="1" thickBot="1" x14ac:dyDescent="0.3">
      <c r="B13" s="3" t="s">
        <v>14</v>
      </c>
      <c r="C13" s="23">
        <f>160+208</f>
        <v>368</v>
      </c>
      <c r="D13" s="15">
        <f>6.05+17.32</f>
        <v>23.37</v>
      </c>
      <c r="E13" s="16">
        <f>C13-D13</f>
        <v>344.63</v>
      </c>
      <c r="F13" s="16">
        <f>D13/C13*100</f>
        <v>6.3505434782608701</v>
      </c>
      <c r="G13" s="15">
        <f>1.5+12.57</f>
        <v>14.07</v>
      </c>
      <c r="H13" s="16">
        <f t="shared" si="0"/>
        <v>3.8233695652173916</v>
      </c>
    </row>
    <row r="14" spans="1:13" ht="42.75" customHeight="1" thickBot="1" x14ac:dyDescent="0.3">
      <c r="B14" s="4" t="s">
        <v>15</v>
      </c>
      <c r="C14" s="15">
        <f>256+624</f>
        <v>880</v>
      </c>
      <c r="D14" s="15">
        <f>24.08+89.35</f>
        <v>113.42999999999999</v>
      </c>
      <c r="E14" s="16">
        <f>C14-D14</f>
        <v>766.57</v>
      </c>
      <c r="F14" s="16">
        <f>D14/C14*100</f>
        <v>12.889772727272728</v>
      </c>
      <c r="G14" s="15">
        <f>8.53+46.35</f>
        <v>54.88</v>
      </c>
      <c r="H14" s="16">
        <f t="shared" si="0"/>
        <v>6.2363636363636363</v>
      </c>
    </row>
    <row r="15" spans="1:13" ht="15.75" thickBot="1" x14ac:dyDescent="0.3">
      <c r="B15" s="5" t="s">
        <v>17</v>
      </c>
      <c r="C15" s="24">
        <f>SUM(C6:C14)</f>
        <v>6400</v>
      </c>
      <c r="D15" s="25">
        <f>SUM(D6:D14)</f>
        <v>643.93999999999994</v>
      </c>
      <c r="E15" s="25">
        <f t="shared" si="1"/>
        <v>5756.06</v>
      </c>
      <c r="F15" s="26">
        <f t="shared" si="2"/>
        <v>10.061562499999999</v>
      </c>
      <c r="G15" s="27">
        <f>SUM(G6:G14)</f>
        <v>341.36</v>
      </c>
      <c r="H15" s="28">
        <f>G15/C15*100</f>
        <v>5.3337500000000002</v>
      </c>
    </row>
    <row r="16" spans="1:13" x14ac:dyDescent="0.25">
      <c r="B16" s="6"/>
      <c r="C16" s="32"/>
      <c r="D16" s="32"/>
      <c r="E16" s="32"/>
      <c r="F16" s="33"/>
      <c r="G16" s="32"/>
      <c r="H16" s="33"/>
    </row>
    <row r="17" spans="2:8" x14ac:dyDescent="0.25">
      <c r="B17" s="7"/>
      <c r="C17" s="34"/>
      <c r="D17" s="35"/>
      <c r="E17" s="35"/>
      <c r="F17" s="36"/>
      <c r="G17" s="35"/>
      <c r="H17" s="35"/>
    </row>
    <row r="18" spans="2:8" ht="18" x14ac:dyDescent="0.25">
      <c r="B18" s="8"/>
      <c r="C18" s="35"/>
      <c r="D18" s="35"/>
      <c r="E18" s="37"/>
      <c r="F18" s="37"/>
      <c r="G18" s="38"/>
      <c r="H18" s="39"/>
    </row>
  </sheetData>
  <mergeCells count="1">
    <mergeCell ref="B4:H4"/>
  </mergeCells>
  <pageMargins left="0.70000000000000007" right="0.70000000000000007" top="0.75" bottom="0.75" header="0.30000000000000004" footer="0.3000000000000000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Marco Mezzano</cp:lastModifiedBy>
  <cp:lastPrinted>2024-04-24T10:49:14Z</cp:lastPrinted>
  <dcterms:created xsi:type="dcterms:W3CDTF">2023-01-30T14:07:46Z</dcterms:created>
  <dcterms:modified xsi:type="dcterms:W3CDTF">2024-04-24T10:49:54Z</dcterms:modified>
</cp:coreProperties>
</file>