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zzano\Desktop\"/>
    </mc:Choice>
  </mc:AlternateContent>
  <xr:revisionPtr revIDLastSave="0" documentId="13_ncr:1_{BE766DAB-6D52-4D82-B690-C6E2C12F8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G14" i="1"/>
  <c r="F14" i="1"/>
  <c r="E14" i="1"/>
  <c r="D14" i="1"/>
  <c r="C14" i="1"/>
  <c r="G13" i="1"/>
  <c r="H13" i="1" s="1"/>
  <c r="F13" i="1"/>
  <c r="E13" i="1"/>
  <c r="D13" i="1"/>
  <c r="C13" i="1"/>
  <c r="F12" i="1"/>
  <c r="E12" i="1"/>
  <c r="G11" i="1"/>
  <c r="F11" i="1"/>
  <c r="E11" i="1"/>
  <c r="C11" i="1"/>
  <c r="F10" i="1"/>
  <c r="E10" i="1"/>
  <c r="F9" i="1"/>
  <c r="E9" i="1"/>
  <c r="H9" i="1"/>
  <c r="G8" i="1"/>
  <c r="F8" i="1"/>
  <c r="E8" i="1"/>
  <c r="D8" i="1"/>
  <c r="C8" i="1"/>
  <c r="H8" i="1"/>
  <c r="H7" i="1"/>
  <c r="G7" i="1"/>
  <c r="F7" i="1"/>
  <c r="E7" i="1"/>
  <c r="D7" i="1"/>
  <c r="C7" i="1"/>
  <c r="G6" i="1"/>
  <c r="F6" i="1"/>
  <c r="E6" i="1"/>
  <c r="D6" i="1"/>
  <c r="C6" i="1"/>
  <c r="H12" i="1"/>
  <c r="G12" i="1"/>
  <c r="D12" i="1"/>
  <c r="C12" i="1"/>
  <c r="H10" i="1"/>
  <c r="G10" i="1"/>
  <c r="H11" i="1" l="1"/>
  <c r="G15" i="1"/>
  <c r="D15" i="1"/>
  <c r="C15" i="1"/>
  <c r="H6" i="1"/>
  <c r="E15" i="1" l="1"/>
  <c r="F15" i="1"/>
</calcChain>
</file>

<file path=xl/sharedStrings.xml><?xml version="1.0" encoding="utf-8"?>
<sst xmlns="http://schemas.openxmlformats.org/spreadsheetml/2006/main" count="18" uniqueCount="18">
  <si>
    <t xml:space="preserve"> AUTORITA' DI SISTEMA PORTUALE DEL MARE DI SARDEGNA                                                                                                INDICE DI ASSENZA PERSONALE DIPENDENTE            
- 4° TRIMESTRE 2023 - </t>
  </si>
  <si>
    <t xml:space="preserve">Direzioni </t>
  </si>
  <si>
    <t xml:space="preserve">GIORNI LAVORATIVI </t>
  </si>
  <si>
    <t>TOTALE GIORNI ASSENZA</t>
  </si>
  <si>
    <t xml:space="preserve">TOTALE GIORNI LAVORATI </t>
  </si>
  <si>
    <t xml:space="preserve">TASSO DI ASSENZA </t>
  </si>
  <si>
    <t xml:space="preserve">TOTALE GIORNI ASSENZA AL NETTO FERIE </t>
  </si>
  <si>
    <t xml:space="preserve">INDICE ASSENTEISMO NETTO </t>
  </si>
  <si>
    <t>UFFICIO DI STAFF PRESIDENTE E SEGRETARIO GENERALE</t>
  </si>
  <si>
    <t>DIREZIONE PIANIFICAZIONE E SVILUPPO                                          DPS</t>
  </si>
  <si>
    <t xml:space="preserve">DIREZIONE AMMINISTRAZIONE E BILANCIO                                      DAB </t>
  </si>
  <si>
    <t>DIREZIONE TECNICA  NORD   DTN</t>
  </si>
  <si>
    <t>DIREZIONE TECNICA  SUD  DTS</t>
  </si>
  <si>
    <t>DIREZIONE DEMANIO PER IL  NORD SARDEGNA DDN</t>
  </si>
  <si>
    <t>DIREZIONE DEMANIO PER IL SUD SARDEGNA DDS</t>
  </si>
  <si>
    <t>DIREZIONE OCCUPAZIONE E IMPRESA                                             DOI</t>
  </si>
  <si>
    <t>DIREZIONE SECURITY PORTUALE                                      DSP</t>
  </si>
  <si>
    <t>TOTALE  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</si>
</sst>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#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&quot; &quot;* #,##0.00&quot; &quot;[$€-410]&quot; &quot;;&quot;-&quot;* #,##0.00&quot; &quot;[$€-410]&quot; &quot;;&quot; &quot;* &quot;-&quot;#&quot; &quot;[$€-410]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center" wrapText="1"/>
    </xf>
    <xf numFmtId="164" fontId="3" fillId="0" borderId="6" xfId="1" applyFont="1" applyFill="1" applyBorder="1" applyAlignment="1">
      <alignment horizontal="right" wrapText="1"/>
    </xf>
    <xf numFmtId="164" fontId="3" fillId="0" borderId="7" xfId="1" applyFont="1" applyFill="1" applyBorder="1" applyAlignment="1">
      <alignment horizontal="right" wrapText="1"/>
    </xf>
    <xf numFmtId="164" fontId="3" fillId="2" borderId="8" xfId="1" applyFont="1" applyFill="1" applyBorder="1" applyAlignment="1">
      <alignment horizontal="center" vertical="center" wrapText="1"/>
    </xf>
    <xf numFmtId="164" fontId="3" fillId="0" borderId="9" xfId="1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164" fontId="3" fillId="0" borderId="9" xfId="1" applyFont="1" applyFill="1" applyBorder="1" applyAlignment="1">
      <alignment horizontal="right" wrapText="1"/>
    </xf>
    <xf numFmtId="164" fontId="3" fillId="0" borderId="10" xfId="1" applyFont="1" applyFill="1" applyBorder="1" applyAlignment="1">
      <alignment horizontal="center"/>
    </xf>
    <xf numFmtId="164" fontId="3" fillId="0" borderId="11" xfId="1" applyFont="1" applyFill="1" applyBorder="1" applyAlignment="1">
      <alignment horizontal="right"/>
    </xf>
    <xf numFmtId="164" fontId="3" fillId="0" borderId="12" xfId="1" applyFont="1" applyFill="1" applyBorder="1" applyAlignment="1">
      <alignment horizontal="center"/>
    </xf>
    <xf numFmtId="164" fontId="3" fillId="3" borderId="9" xfId="1" applyFont="1" applyFill="1" applyBorder="1" applyAlignment="1">
      <alignment horizontal="right" wrapText="1"/>
    </xf>
    <xf numFmtId="164" fontId="3" fillId="0" borderId="6" xfId="1" applyFont="1" applyFill="1" applyBorder="1" applyAlignment="1">
      <alignment horizontal="center"/>
    </xf>
    <xf numFmtId="164" fontId="3" fillId="2" borderId="9" xfId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horizontal="center" vertical="center"/>
    </xf>
    <xf numFmtId="164" fontId="3" fillId="2" borderId="13" xfId="1" applyFont="1" applyFill="1" applyBorder="1" applyAlignment="1">
      <alignment horizontal="center"/>
    </xf>
    <xf numFmtId="164" fontId="3" fillId="2" borderId="14" xfId="1" applyFont="1" applyFill="1" applyBorder="1" applyAlignment="1">
      <alignment horizontal="right"/>
    </xf>
    <xf numFmtId="164" fontId="3" fillId="2" borderId="15" xfId="1" applyFont="1" applyFill="1" applyBorder="1" applyAlignment="1">
      <alignment horizontal="right" wrapText="1"/>
    </xf>
    <xf numFmtId="164" fontId="3" fillId="2" borderId="15" xfId="1" applyFont="1" applyFill="1" applyBorder="1" applyAlignment="1">
      <alignment horizontal="right"/>
    </xf>
    <xf numFmtId="164" fontId="3" fillId="2" borderId="9" xfId="1" applyFont="1" applyFill="1" applyBorder="1" applyAlignment="1">
      <alignment horizontal="right" wrapText="1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right"/>
    </xf>
    <xf numFmtId="164" fontId="3" fillId="0" borderId="0" xfId="1" applyFont="1" applyFill="1" applyAlignment="1">
      <alignment horizontal="right" wrapText="1"/>
    </xf>
    <xf numFmtId="164" fontId="4" fillId="0" borderId="0" xfId="1" applyFont="1" applyAlignment="1">
      <alignment horizontal="center"/>
    </xf>
    <xf numFmtId="164" fontId="1" fillId="0" borderId="0" xfId="1" applyAlignment="1">
      <alignment horizontal="center"/>
    </xf>
    <xf numFmtId="165" fontId="1" fillId="0" borderId="0" xfId="2" applyNumberFormat="1" applyFill="1"/>
    <xf numFmtId="164" fontId="1" fillId="0" borderId="0" xfId="1"/>
    <xf numFmtId="164" fontId="5" fillId="0" borderId="0" xfId="1" applyFont="1" applyFill="1" applyAlignment="1">
      <alignment horizontal="center"/>
    </xf>
    <xf numFmtId="164" fontId="1" fillId="0" borderId="0" xfId="1" applyFill="1"/>
    <xf numFmtId="4" fontId="6" fillId="0" borderId="0" xfId="1" applyNumberFormat="1" applyFont="1" applyFill="1"/>
    <xf numFmtId="0" fontId="0" fillId="4" borderId="0" xfId="0" applyFill="1"/>
    <xf numFmtId="164" fontId="7" fillId="5" borderId="9" xfId="1" applyFont="1" applyFill="1" applyBorder="1" applyAlignment="1">
      <alignment horizontal="right" wrapText="1"/>
    </xf>
    <xf numFmtId="164" fontId="3" fillId="5" borderId="9" xfId="1" applyFont="1" applyFill="1" applyBorder="1" applyAlignment="1">
      <alignment horizontal="right" wrapText="1"/>
    </xf>
    <xf numFmtId="164" fontId="3" fillId="6" borderId="9" xfId="1" applyFont="1" applyFill="1" applyBorder="1" applyAlignment="1">
      <alignment horizontal="right" wrapText="1"/>
    </xf>
    <xf numFmtId="164" fontId="2" fillId="2" borderId="1" xfId="1" applyFont="1" applyFill="1" applyBorder="1" applyAlignment="1">
      <alignment horizontal="center" vertical="center" wrapText="1"/>
    </xf>
  </cellXfs>
  <cellStyles count="4">
    <cellStyle name="Migliaia" xfId="1" builtinId="3" customBuiltin="1"/>
    <cellStyle name="Migliaia 2" xfId="3" xr:uid="{00000000-0005-0000-0000-000001000000}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8"/>
  <sheetViews>
    <sheetView tabSelected="1" workbookViewId="0">
      <selection activeCell="A3" sqref="A3:I16"/>
    </sheetView>
  </sheetViews>
  <sheetFormatPr defaultRowHeight="15" x14ac:dyDescent="0.25"/>
  <cols>
    <col min="1" max="1" width="8.85546875" customWidth="1"/>
    <col min="2" max="2" width="25.28515625" customWidth="1"/>
    <col min="3" max="3" width="16.7109375" customWidth="1"/>
    <col min="4" max="4" width="15.140625" customWidth="1"/>
    <col min="5" max="5" width="14.140625" customWidth="1"/>
    <col min="6" max="6" width="13.28515625" customWidth="1"/>
    <col min="7" max="8" width="16.28515625" customWidth="1"/>
    <col min="9" max="9" width="8.85546875" customWidth="1"/>
  </cols>
  <sheetData>
    <row r="3" spans="1:8" ht="15.75" thickBot="1" x14ac:dyDescent="0.3"/>
    <row r="4" spans="1:8" ht="56.25" customHeight="1" x14ac:dyDescent="0.25">
      <c r="B4" s="39" t="s">
        <v>0</v>
      </c>
      <c r="C4" s="39"/>
      <c r="D4" s="39"/>
      <c r="E4" s="39"/>
      <c r="F4" s="39"/>
      <c r="G4" s="39"/>
      <c r="H4" s="39"/>
    </row>
    <row r="5" spans="1:8" ht="64.5" customHeight="1" x14ac:dyDescent="0.25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7</v>
      </c>
    </row>
    <row r="6" spans="1:8" ht="51" customHeight="1" thickBot="1" x14ac:dyDescent="0.3">
      <c r="A6" s="35"/>
      <c r="B6" s="4" t="s">
        <v>8</v>
      </c>
      <c r="C6" s="5">
        <f>885+335.5</f>
        <v>1220.5</v>
      </c>
      <c r="D6" s="6">
        <f>23.55+30.53</f>
        <v>54.08</v>
      </c>
      <c r="E6" s="6">
        <f t="shared" ref="E6:E14" si="0">C6-D6</f>
        <v>1166.42</v>
      </c>
      <c r="F6" s="6">
        <f t="shared" ref="F6:F14" si="1">D6/C6*100</f>
        <v>4.4309709135600164</v>
      </c>
      <c r="G6" s="6">
        <f>11.29+7.53</f>
        <v>18.82</v>
      </c>
      <c r="H6" s="7">
        <f t="shared" ref="H6:H13" si="2">G6/C6*100</f>
        <v>1.5419909873002868</v>
      </c>
    </row>
    <row r="7" spans="1:8" ht="46.5" customHeight="1" thickBot="1" x14ac:dyDescent="0.3">
      <c r="A7" s="35"/>
      <c r="B7" s="8" t="s">
        <v>9</v>
      </c>
      <c r="C7" s="9">
        <f>180+122</f>
        <v>302</v>
      </c>
      <c r="D7" s="10">
        <f>12.77+14.84</f>
        <v>27.61</v>
      </c>
      <c r="E7" s="11">
        <f t="shared" si="0"/>
        <v>274.39</v>
      </c>
      <c r="F7" s="11">
        <f t="shared" si="1"/>
        <v>9.1423841059602644</v>
      </c>
      <c r="G7" s="10">
        <f>1.5+3.84</f>
        <v>5.34</v>
      </c>
      <c r="H7" s="11">
        <f>G7/C7*100</f>
        <v>1.7682119205298015</v>
      </c>
    </row>
    <row r="8" spans="1:8" ht="50.25" customHeight="1" thickBot="1" x14ac:dyDescent="0.3">
      <c r="B8" s="8" t="s">
        <v>10</v>
      </c>
      <c r="C8" s="12">
        <f>780+427</f>
        <v>1207</v>
      </c>
      <c r="D8" s="10">
        <f>100.24+76.55</f>
        <v>176.79</v>
      </c>
      <c r="E8" s="11">
        <f t="shared" si="0"/>
        <v>1030.21</v>
      </c>
      <c r="F8" s="11">
        <f t="shared" si="1"/>
        <v>14.647058823529409</v>
      </c>
      <c r="G8" s="10">
        <f>52.91+46.44</f>
        <v>99.35</v>
      </c>
      <c r="H8" s="36">
        <f>G8/C8*100</f>
        <v>8.2311516155758078</v>
      </c>
    </row>
    <row r="9" spans="1:8" ht="42.75" customHeight="1" thickBot="1" x14ac:dyDescent="0.3">
      <c r="B9" s="8" t="s">
        <v>11</v>
      </c>
      <c r="C9" s="9">
        <v>640.5</v>
      </c>
      <c r="D9" s="13">
        <v>54.04</v>
      </c>
      <c r="E9" s="11">
        <f t="shared" si="0"/>
        <v>586.46</v>
      </c>
      <c r="F9" s="11">
        <f t="shared" si="1"/>
        <v>8.4371584699453557</v>
      </c>
      <c r="G9" s="10">
        <v>20.61</v>
      </c>
      <c r="H9" s="11">
        <f t="shared" si="2"/>
        <v>3.2177985948477752</v>
      </c>
    </row>
    <row r="10" spans="1:8" ht="42.75" customHeight="1" thickBot="1" x14ac:dyDescent="0.3">
      <c r="B10" s="8" t="s">
        <v>12</v>
      </c>
      <c r="C10" s="14">
        <v>480</v>
      </c>
      <c r="D10" s="10">
        <v>33.51</v>
      </c>
      <c r="E10" s="11">
        <f t="shared" si="0"/>
        <v>446.49</v>
      </c>
      <c r="F10" s="11">
        <f t="shared" si="1"/>
        <v>6.9812500000000002</v>
      </c>
      <c r="G10" s="10">
        <f>9.01</f>
        <v>9.01</v>
      </c>
      <c r="H10" s="15">
        <f t="shared" si="2"/>
        <v>1.8770833333333334</v>
      </c>
    </row>
    <row r="11" spans="1:8" ht="51.75" customHeight="1" thickBot="1" x14ac:dyDescent="0.3">
      <c r="B11" s="8" t="s">
        <v>13</v>
      </c>
      <c r="C11" s="9">
        <f>518.5</f>
        <v>518.5</v>
      </c>
      <c r="D11" s="13">
        <v>107.61</v>
      </c>
      <c r="E11" s="11">
        <f t="shared" si="0"/>
        <v>410.89</v>
      </c>
      <c r="F11" s="11">
        <f t="shared" si="1"/>
        <v>20.754098360655739</v>
      </c>
      <c r="G11" s="10">
        <f>68.13</f>
        <v>68.13</v>
      </c>
      <c r="H11" s="37">
        <f>G11/C11*100</f>
        <v>13.139826422372227</v>
      </c>
    </row>
    <row r="12" spans="1:8" ht="51.75" customHeight="1" thickBot="1" x14ac:dyDescent="0.3">
      <c r="B12" s="8" t="s">
        <v>14</v>
      </c>
      <c r="C12" s="9">
        <f>555</f>
        <v>555</v>
      </c>
      <c r="D12" s="13">
        <f>69.05</f>
        <v>69.05</v>
      </c>
      <c r="E12" s="11">
        <f t="shared" si="0"/>
        <v>485.95</v>
      </c>
      <c r="F12" s="11">
        <f t="shared" si="1"/>
        <v>12.441441441441441</v>
      </c>
      <c r="G12" s="10">
        <f>40.8</f>
        <v>40.799999999999997</v>
      </c>
      <c r="H12" s="38">
        <f t="shared" si="2"/>
        <v>7.3513513513513509</v>
      </c>
    </row>
    <row r="13" spans="1:8" ht="49.5" customHeight="1" thickBot="1" x14ac:dyDescent="0.3">
      <c r="B13" s="8" t="s">
        <v>15</v>
      </c>
      <c r="C13" s="16">
        <f>195+152.5</f>
        <v>347.5</v>
      </c>
      <c r="D13" s="10">
        <f>26.21+9.05</f>
        <v>35.260000000000005</v>
      </c>
      <c r="E13" s="11">
        <f t="shared" si="0"/>
        <v>312.24</v>
      </c>
      <c r="F13" s="11">
        <f t="shared" si="1"/>
        <v>10.146762589928059</v>
      </c>
      <c r="G13" s="10">
        <f>5.46+2.5</f>
        <v>7.96</v>
      </c>
      <c r="H13" s="11">
        <f t="shared" si="2"/>
        <v>2.2906474820143887</v>
      </c>
    </row>
    <row r="14" spans="1:8" ht="42.75" customHeight="1" thickBot="1" x14ac:dyDescent="0.3">
      <c r="B14" s="17" t="s">
        <v>16</v>
      </c>
      <c r="C14" s="9">
        <f>585+244</f>
        <v>829</v>
      </c>
      <c r="D14" s="10">
        <f>65.59+30.8</f>
        <v>96.39</v>
      </c>
      <c r="E14" s="11">
        <f t="shared" si="0"/>
        <v>732.61</v>
      </c>
      <c r="F14" s="11">
        <f t="shared" si="1"/>
        <v>11.627261761158021</v>
      </c>
      <c r="G14" s="10">
        <f>34.59+10.75</f>
        <v>45.34</v>
      </c>
      <c r="H14" s="11">
        <f>G14/C14*100</f>
        <v>5.4692400482509047</v>
      </c>
    </row>
    <row r="15" spans="1:8" ht="15.75" thickBot="1" x14ac:dyDescent="0.3">
      <c r="B15" s="18" t="s">
        <v>17</v>
      </c>
      <c r="C15" s="19">
        <f>SUM(C6:C14)</f>
        <v>6100</v>
      </c>
      <c r="D15" s="20">
        <f>SUM(D6:D14)</f>
        <v>654.34</v>
      </c>
      <c r="E15" s="20">
        <f t="shared" ref="E15" si="3">C15-D15</f>
        <v>5445.66</v>
      </c>
      <c r="F15" s="21">
        <f t="shared" ref="F15" si="4">D15/C15*100</f>
        <v>10.72688524590164</v>
      </c>
      <c r="G15" s="22">
        <f>SUM(G6:G14)</f>
        <v>315.36</v>
      </c>
      <c r="H15" s="23">
        <f>G15/C15*100</f>
        <v>5.1698360655737705</v>
      </c>
    </row>
    <row r="16" spans="1:8" x14ac:dyDescent="0.25">
      <c r="B16" s="24"/>
      <c r="C16" s="25"/>
      <c r="D16" s="26"/>
      <c r="E16" s="26"/>
      <c r="F16" s="27"/>
      <c r="G16" s="26"/>
      <c r="H16" s="27"/>
    </row>
    <row r="17" spans="2:8" x14ac:dyDescent="0.25">
      <c r="B17" s="28"/>
      <c r="C17" s="28"/>
      <c r="D17" s="29"/>
      <c r="E17" s="29"/>
      <c r="F17" s="30"/>
      <c r="G17" s="31"/>
      <c r="H17" s="31"/>
    </row>
    <row r="18" spans="2:8" ht="18" x14ac:dyDescent="0.25">
      <c r="B18" s="31"/>
      <c r="C18" s="31"/>
      <c r="D18" s="29"/>
      <c r="E18" s="32"/>
      <c r="F18" s="32"/>
      <c r="G18" s="33"/>
      <c r="H18" s="34"/>
    </row>
  </sheetData>
  <mergeCells count="1">
    <mergeCell ref="B4:H4"/>
  </mergeCells>
  <pageMargins left="0.70000000000000007" right="0.70000000000000007" top="0.75" bottom="0.75" header="0.30000000000000004" footer="0.30000000000000004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3D8FBE17AE894DAD15B5B690BD15C2" ma:contentTypeVersion="7" ma:contentTypeDescription="Creare un nuovo documento." ma:contentTypeScope="" ma:versionID="825e26cbe33fcb2f1529b33f95aa9199">
  <xsd:schema xmlns:xsd="http://www.w3.org/2001/XMLSchema" xmlns:xs="http://www.w3.org/2001/XMLSchema" xmlns:p="http://schemas.microsoft.com/office/2006/metadata/properties" xmlns:ns3="fbfa34c2-5b37-4e1e-8039-75bd4601dfc5" xmlns:ns4="1b2d4387-805e-428c-9706-f791f82f6b80" targetNamespace="http://schemas.microsoft.com/office/2006/metadata/properties" ma:root="true" ma:fieldsID="e0f8f7cc9f4097da1356c9497c1e7181" ns3:_="" ns4:_="">
    <xsd:import namespace="fbfa34c2-5b37-4e1e-8039-75bd4601dfc5"/>
    <xsd:import namespace="1b2d4387-805e-428c-9706-f791f82f6b8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a34c2-5b37-4e1e-8039-75bd4601df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d4387-805e-428c-9706-f791f82f6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107CF2-DB7B-4EF4-BE4D-95398DC1C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a34c2-5b37-4e1e-8039-75bd4601dfc5"/>
    <ds:schemaRef ds:uri="1b2d4387-805e-428c-9706-f791f82f6b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438D24-60BA-40F7-857E-194CBD358E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827258-5448-43F5-9D99-78B6719693FA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fbfa34c2-5b37-4e1e-8039-75bd4601dfc5"/>
    <ds:schemaRef ds:uri="1b2d4387-805e-428c-9706-f791f82f6b80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Marco Mezzano</cp:lastModifiedBy>
  <cp:lastPrinted>2024-01-25T11:06:21Z</cp:lastPrinted>
  <dcterms:created xsi:type="dcterms:W3CDTF">2023-01-30T14:07:46Z</dcterms:created>
  <dcterms:modified xsi:type="dcterms:W3CDTF">2024-01-25T11:08:44Z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0x0101000E3D8FBE17AE894DAD15B5B690BD15C2</vt:lpwstr>
  </property>
</Properties>
</file>